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Lückenrechn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G17" i="1" l="1"/>
  <c r="G22" i="1" l="1"/>
  <c r="D17" i="1"/>
  <c r="F9" i="1"/>
  <c r="D10" i="1" s="1"/>
  <c r="D16" i="1" l="1"/>
  <c r="D21" i="1" s="1"/>
  <c r="G27" i="1"/>
  <c r="G29" i="1" s="1"/>
  <c r="G30" i="1" s="1"/>
  <c r="D23" i="1" l="1"/>
  <c r="D24" i="1"/>
  <c r="D22" i="1"/>
  <c r="D26" i="1" l="1"/>
  <c r="D27" i="1" s="1"/>
  <c r="D29" i="1" s="1"/>
  <c r="D30" i="1" s="1"/>
</calcChain>
</file>

<file path=xl/sharedStrings.xml><?xml version="1.0" encoding="utf-8"?>
<sst xmlns="http://schemas.openxmlformats.org/spreadsheetml/2006/main" count="38" uniqueCount="35">
  <si>
    <t xml:space="preserve">Krankentagegeld - Lückenberechnung </t>
  </si>
  <si>
    <t>für Angestellte ab dem 43. Tag</t>
  </si>
  <si>
    <t>Kunde</t>
  </si>
  <si>
    <t>Vorname</t>
  </si>
  <si>
    <t>Nachname</t>
  </si>
  <si>
    <r>
      <t xml:space="preserve">Brutto </t>
    </r>
    <r>
      <rPr>
        <sz val="10"/>
        <color theme="1"/>
        <rFont val="HelveticaNeueLT Std Lt"/>
        <family val="2"/>
      </rPr>
      <t>(mtl.)</t>
    </r>
  </si>
  <si>
    <r>
      <t xml:space="preserve">Netto </t>
    </r>
    <r>
      <rPr>
        <sz val="10"/>
        <color theme="1"/>
        <rFont val="HelveticaNeueLT Std Lt"/>
        <family val="2"/>
      </rPr>
      <t>(mtl.)</t>
    </r>
  </si>
  <si>
    <t>Anzahl Gehälter</t>
  </si>
  <si>
    <t>Durchschnittliches Monatseinkommen</t>
  </si>
  <si>
    <t>Nettoverdienst täglich</t>
  </si>
  <si>
    <t>Krankengeldanspruch GKV</t>
  </si>
  <si>
    <t>Beitragssatz Pflegepflichtversicherung</t>
  </si>
  <si>
    <t>90% vom Nettoeinkommen</t>
  </si>
  <si>
    <t>Kinderlos über 23?</t>
  </si>
  <si>
    <t>70% vom Bruttoeinkommen</t>
  </si>
  <si>
    <t>Beitragssatz</t>
  </si>
  <si>
    <t>70% der Beitragsbemessungsgrenze</t>
  </si>
  <si>
    <t>GKV Versicherte</t>
  </si>
  <si>
    <t>Krankengeld brutto</t>
  </si>
  <si>
    <t>PKV Versicherte</t>
  </si>
  <si>
    <t>(-) Arbeitslosenversicherung</t>
  </si>
  <si>
    <t>Nettoeinkommen</t>
  </si>
  <si>
    <t>(-) Rentenversicherung</t>
  </si>
  <si>
    <t>(+) PKV-Beitrag</t>
  </si>
  <si>
    <t>(-) Pflegeversicherung</t>
  </si>
  <si>
    <t>(+) Pflegeversicherung</t>
  </si>
  <si>
    <t>(-) bereits bestehender KTG Anspruch</t>
  </si>
  <si>
    <t>Krankengeld netto</t>
  </si>
  <si>
    <t>GKV Krankengeld täglich</t>
  </si>
  <si>
    <t>Versorgungslücke monatlich</t>
  </si>
  <si>
    <t>Versorgungslücke täglich</t>
  </si>
  <si>
    <t>Die VEMA eG übernimmt keine Haftung für die Richtigkeit der Angaben.</t>
  </si>
  <si>
    <t>Ja</t>
  </si>
  <si>
    <t>Beitragsbemessungsgrenze 2020</t>
  </si>
  <si>
    <t>Jahresarbeitsentgeltgrenze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</si>
</sst>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%"/>
  </numFmts>
  <fonts count="8">
    <font>
      <sz val="11"/>
      <color theme="1"/>
      <name val="Calibri"/>
      <family val="2"/>
      <scheme val="minor"/>
    </font>
    <font>
      <sz val="18"/>
      <color theme="1"/>
      <name val="HelveticaNeueLT Std Lt"/>
      <family val="2"/>
    </font>
    <font>
      <sz val="10"/>
      <color theme="1"/>
      <name val="Calibri"/>
      <family val="2"/>
      <scheme val="minor"/>
    </font>
    <font>
      <sz val="10"/>
      <color theme="1"/>
      <name val="HelveticaNeueLT Std Lt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rgb="FFFF0000"/>
      <name val="HelveticaNeueLT Std Lt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Protection="1">
      <protection locked="0"/>
    </xf>
    <xf numFmtId="164" fontId="3" fillId="2" borderId="6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Protection="1"/>
    <xf numFmtId="164" fontId="3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0" fontId="3" fillId="3" borderId="6" xfId="0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Protection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3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4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5" xfId="0" applyFont="1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164" fontId="2" fillId="2" borderId="4" xfId="0" applyNumberFormat="1" applyFont="1" applyFill="1" applyBorder="1" applyProtection="1"/>
    <xf numFmtId="164" fontId="0" fillId="2" borderId="0" xfId="0" applyNumberFormat="1" applyFill="1" applyBorder="1" applyProtection="1"/>
    <xf numFmtId="0" fontId="5" fillId="2" borderId="0" xfId="0" applyFont="1" applyFill="1" applyBorder="1" applyProtection="1"/>
    <xf numFmtId="164" fontId="2" fillId="2" borderId="0" xfId="0" applyNumberFormat="1" applyFont="1" applyFill="1" applyBorder="1" applyProtection="1"/>
    <xf numFmtId="164" fontId="2" fillId="2" borderId="5" xfId="0" applyNumberFormat="1" applyFont="1" applyFill="1" applyBorder="1" applyProtection="1"/>
    <xf numFmtId="0" fontId="3" fillId="2" borderId="0" xfId="0" applyNumberFormat="1" applyFont="1" applyFill="1" applyBorder="1" applyProtection="1">
      <protection locked="0"/>
    </xf>
    <xf numFmtId="0" fontId="2" fillId="2" borderId="4" xfId="0" applyFont="1" applyFill="1" applyBorder="1" applyProtection="1"/>
    <xf numFmtId="164" fontId="3" fillId="2" borderId="0" xfId="0" applyNumberFormat="1" applyFont="1" applyFill="1" applyBorder="1" applyProtection="1"/>
    <xf numFmtId="0" fontId="3" fillId="2" borderId="5" xfId="0" applyFont="1" applyFill="1" applyBorder="1" applyProtection="1"/>
    <xf numFmtId="164" fontId="3" fillId="2" borderId="5" xfId="0" applyNumberFormat="1" applyFont="1" applyFill="1" applyBorder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165" fontId="3" fillId="2" borderId="0" xfId="0" applyNumberFormat="1" applyFont="1" applyFill="1" applyBorder="1" applyProtection="1"/>
    <xf numFmtId="0" fontId="0" fillId="2" borderId="0" xfId="0" applyFill="1" applyBorder="1" applyProtection="1"/>
    <xf numFmtId="0" fontId="3" fillId="2" borderId="5" xfId="0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2" borderId="5" xfId="0" applyNumberFormat="1" applyFont="1" applyFill="1" applyBorder="1" applyProtection="1"/>
    <xf numFmtId="0" fontId="3" fillId="2" borderId="5" xfId="0" applyFont="1" applyFill="1" applyBorder="1" applyProtection="1">
      <protection locked="0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7" fillId="2" borderId="9" xfId="0" applyFont="1" applyFill="1" applyBorder="1" applyProtection="1"/>
    <xf numFmtId="0" fontId="2" fillId="2" borderId="10" xfId="0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164" fontId="5" fillId="4" borderId="0" xfId="0" applyNumberFormat="1" applyFont="1" applyFill="1" applyBorder="1" applyProtection="1"/>
    <xf numFmtId="164" fontId="3" fillId="4" borderId="0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2143125</xdr:colOff>
      <xdr:row>0</xdr:row>
      <xdr:rowOff>171450</xdr:rowOff>
    </xdr:from>
    <xdr:to>
      <xdr:col>6</xdr:col>
      <xdr:colOff>1504951</xdr:colOff>
      <xdr:row>4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B71CD8C-FA27-46DB-ACC3-67E53B38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361950"/>
          <a:ext cx="1857376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5" sqref="D5"/>
    </sheetView>
  </sheetViews>
  <sheetFormatPr baseColWidth="10" defaultRowHeight="15"/>
  <cols>
    <col min="1" max="1" width="5.7109375" customWidth="1"/>
    <col min="2" max="2" width="25.5703125" customWidth="1"/>
    <col min="3" max="3" width="20.85546875" customWidth="1"/>
    <col min="4" max="4" width="28.85546875" customWidth="1"/>
    <col min="6" max="6" width="37.42578125" customWidth="1"/>
    <col min="7" max="7" width="29.42578125" customWidth="1"/>
    <col min="8" max="8" width="5.7109375" customWidth="1"/>
  </cols>
  <sheetData>
    <row r="1" spans="1:8" ht="23.25">
      <c r="A1" s="13" t="s">
        <v>0</v>
      </c>
      <c r="B1" s="14"/>
      <c r="C1" s="15"/>
      <c r="D1" s="14"/>
      <c r="E1" s="14"/>
      <c r="F1" s="14"/>
      <c r="G1" s="14"/>
      <c r="H1" s="16"/>
    </row>
    <row r="2" spans="1:8">
      <c r="A2" s="17" t="s">
        <v>1</v>
      </c>
      <c r="B2" s="18"/>
      <c r="C2" s="19"/>
      <c r="D2" s="18"/>
      <c r="E2" s="18"/>
      <c r="F2" s="18"/>
      <c r="G2" s="18"/>
      <c r="H2" s="20"/>
    </row>
    <row r="3" spans="1:8">
      <c r="A3" s="21"/>
      <c r="B3" s="22"/>
      <c r="C3" s="22"/>
      <c r="D3" s="22"/>
      <c r="E3" s="22"/>
      <c r="F3" s="22"/>
      <c r="G3" s="22"/>
      <c r="H3" s="23"/>
    </row>
    <row r="4" spans="1:8">
      <c r="A4" s="24"/>
      <c r="B4" s="25"/>
      <c r="C4" s="25"/>
      <c r="D4" s="26"/>
      <c r="E4" s="27"/>
      <c r="F4" s="27"/>
      <c r="G4" s="27"/>
      <c r="H4" s="28"/>
    </row>
    <row r="5" spans="1:8">
      <c r="A5" s="24"/>
      <c r="B5" s="47" t="s">
        <v>2</v>
      </c>
      <c r="C5" s="47"/>
      <c r="D5" s="29"/>
      <c r="E5" s="27"/>
      <c r="F5" s="27"/>
      <c r="G5" s="27"/>
      <c r="H5" s="28"/>
    </row>
    <row r="6" spans="1:8">
      <c r="A6" s="30"/>
      <c r="B6" s="1" t="s">
        <v>3</v>
      </c>
      <c r="C6" s="1" t="s">
        <v>4</v>
      </c>
      <c r="D6" s="31"/>
      <c r="E6" s="18"/>
      <c r="F6" s="18"/>
      <c r="G6" s="18"/>
      <c r="H6" s="20"/>
    </row>
    <row r="7" spans="1:8">
      <c r="A7" s="21"/>
      <c r="B7" s="22"/>
      <c r="C7" s="22"/>
      <c r="D7" s="22"/>
      <c r="E7" s="22"/>
      <c r="F7" s="22"/>
      <c r="G7" s="22"/>
      <c r="H7" s="23"/>
    </row>
    <row r="8" spans="1:8">
      <c r="A8" s="30"/>
      <c r="B8" s="47" t="s">
        <v>5</v>
      </c>
      <c r="C8" s="47" t="s">
        <v>6</v>
      </c>
      <c r="D8" s="47" t="s">
        <v>7</v>
      </c>
      <c r="E8" s="19"/>
      <c r="F8" s="47" t="s">
        <v>8</v>
      </c>
      <c r="G8" s="19"/>
      <c r="H8" s="32"/>
    </row>
    <row r="9" spans="1:8">
      <c r="A9" s="30"/>
      <c r="B9" s="1">
        <v>0</v>
      </c>
      <c r="C9" s="1">
        <v>0</v>
      </c>
      <c r="D9" s="2">
        <v>12</v>
      </c>
      <c r="E9" s="19"/>
      <c r="F9" s="7">
        <f>(C9*D9)/12</f>
        <v>0</v>
      </c>
      <c r="G9" s="19"/>
      <c r="H9" s="32"/>
    </row>
    <row r="10" spans="1:8">
      <c r="A10" s="24"/>
      <c r="B10" s="7" t="s">
        <v>9</v>
      </c>
      <c r="C10" s="7"/>
      <c r="D10" s="7">
        <f>F9/30</f>
        <v>0</v>
      </c>
      <c r="E10" s="31"/>
      <c r="F10" s="31"/>
      <c r="G10" s="31"/>
      <c r="H10" s="33"/>
    </row>
    <row r="11" spans="1:8">
      <c r="A11" s="30"/>
      <c r="B11" s="19"/>
      <c r="C11" s="19"/>
      <c r="D11" s="19"/>
      <c r="E11" s="19"/>
      <c r="F11" s="19"/>
      <c r="G11" s="19"/>
      <c r="H11" s="32"/>
    </row>
    <row r="12" spans="1:8">
      <c r="A12" s="30"/>
      <c r="B12" s="47" t="s">
        <v>33</v>
      </c>
      <c r="C12" s="47"/>
      <c r="D12" s="47" t="s">
        <v>34</v>
      </c>
      <c r="E12" s="19"/>
      <c r="F12" s="19"/>
      <c r="G12" s="19"/>
      <c r="H12" s="32"/>
    </row>
    <row r="13" spans="1:8">
      <c r="A13" s="30"/>
      <c r="B13" s="8">
        <v>4687.5</v>
      </c>
      <c r="C13" s="7"/>
      <c r="D13" s="9">
        <v>5212.5</v>
      </c>
      <c r="E13" s="19"/>
      <c r="F13" s="19"/>
      <c r="G13" s="19"/>
      <c r="H13" s="32"/>
    </row>
    <row r="14" spans="1:8">
      <c r="A14" s="30"/>
      <c r="B14" s="31"/>
      <c r="C14" s="31"/>
      <c r="D14" s="31"/>
      <c r="E14" s="19"/>
      <c r="F14" s="19"/>
      <c r="G14" s="19"/>
      <c r="H14" s="32"/>
    </row>
    <row r="15" spans="1:8">
      <c r="A15" s="30"/>
      <c r="B15" s="47" t="s">
        <v>10</v>
      </c>
      <c r="C15" s="47"/>
      <c r="D15" s="48"/>
      <c r="E15" s="19"/>
      <c r="F15" s="49" t="s">
        <v>11</v>
      </c>
      <c r="G15" s="50"/>
      <c r="H15" s="32"/>
    </row>
    <row r="16" spans="1:8">
      <c r="A16" s="21"/>
      <c r="B16" s="7" t="s">
        <v>12</v>
      </c>
      <c r="C16" s="7"/>
      <c r="D16" s="7">
        <f>F9*0.9</f>
        <v>0</v>
      </c>
      <c r="E16" s="26"/>
      <c r="F16" s="5" t="s">
        <v>13</v>
      </c>
      <c r="G16" s="11" t="s">
        <v>32</v>
      </c>
      <c r="H16" s="35"/>
    </row>
    <row r="17" spans="1:8">
      <c r="A17" s="30"/>
      <c r="B17" s="19" t="s">
        <v>14</v>
      </c>
      <c r="C17" s="19"/>
      <c r="D17" s="31">
        <f>B9*0.7</f>
        <v>0</v>
      </c>
      <c r="E17" s="19"/>
      <c r="F17" s="19" t="s">
        <v>15</v>
      </c>
      <c r="G17" s="36">
        <f>IF(G16="Ja",0.01775,0.01525)</f>
        <v>1.7749999999999998E-2</v>
      </c>
      <c r="H17" s="33"/>
    </row>
    <row r="18" spans="1:8">
      <c r="A18" s="30"/>
      <c r="B18" s="5" t="s">
        <v>16</v>
      </c>
      <c r="C18" s="5"/>
      <c r="D18" s="7">
        <f>B13*0.7</f>
        <v>3281.25</v>
      </c>
      <c r="E18" s="19"/>
      <c r="F18" s="37"/>
      <c r="G18" s="37"/>
      <c r="H18" s="38"/>
    </row>
    <row r="19" spans="1:8">
      <c r="A19" s="30"/>
      <c r="B19" s="19"/>
      <c r="C19" s="19"/>
      <c r="D19" s="19"/>
      <c r="E19" s="19"/>
      <c r="F19" s="37"/>
      <c r="G19" s="37"/>
      <c r="H19" s="39"/>
    </row>
    <row r="20" spans="1:8">
      <c r="A20" s="30"/>
      <c r="B20" s="47" t="s">
        <v>17</v>
      </c>
      <c r="C20" s="48"/>
      <c r="D20" s="48"/>
      <c r="E20" s="19"/>
      <c r="F20" s="19"/>
      <c r="G20" s="19"/>
      <c r="H20" s="32"/>
    </row>
    <row r="21" spans="1:8">
      <c r="A21" s="30"/>
      <c r="B21" s="47" t="s">
        <v>18</v>
      </c>
      <c r="C21" s="47"/>
      <c r="D21" s="49">
        <f>MIN(D16,D17,D18)</f>
        <v>0</v>
      </c>
      <c r="E21" s="19"/>
      <c r="F21" s="47" t="s">
        <v>19</v>
      </c>
      <c r="G21" s="48"/>
      <c r="H21" s="32"/>
    </row>
    <row r="22" spans="1:8">
      <c r="A22" s="30"/>
      <c r="B22" s="5" t="s">
        <v>20</v>
      </c>
      <c r="C22" s="5"/>
      <c r="D22" s="12">
        <f>-(D21*0.015)</f>
        <v>0</v>
      </c>
      <c r="E22" s="19"/>
      <c r="F22" s="47" t="s">
        <v>21</v>
      </c>
      <c r="G22" s="49" t="str">
        <f>IF((D9*B9)&gt;(D13*12),F9,"Sozialversicherungspflichtig")</f>
        <v>Sozialversicherungspflichtig</v>
      </c>
      <c r="H22" s="41"/>
    </row>
    <row r="23" spans="1:8">
      <c r="A23" s="21"/>
      <c r="B23" s="19" t="s">
        <v>22</v>
      </c>
      <c r="C23" s="19"/>
      <c r="D23" s="40">
        <f>-(D21*0.093)</f>
        <v>0</v>
      </c>
      <c r="E23" s="26"/>
      <c r="F23" s="5" t="s">
        <v>23</v>
      </c>
      <c r="G23" s="3"/>
      <c r="H23" s="42"/>
    </row>
    <row r="24" spans="1:8">
      <c r="A24" s="21"/>
      <c r="B24" s="5" t="s">
        <v>24</v>
      </c>
      <c r="C24" s="5"/>
      <c r="D24" s="12">
        <f>-(D21*G17)</f>
        <v>0</v>
      </c>
      <c r="E24" s="26"/>
      <c r="F24" s="19" t="s">
        <v>25</v>
      </c>
      <c r="G24" s="3"/>
      <c r="H24" s="42"/>
    </row>
    <row r="25" spans="1:8">
      <c r="A25" s="30"/>
      <c r="B25" s="19"/>
      <c r="C25" s="19"/>
      <c r="D25" s="31"/>
      <c r="E25" s="19"/>
      <c r="F25" s="5" t="s">
        <v>26</v>
      </c>
      <c r="G25" s="3"/>
      <c r="H25" s="42"/>
    </row>
    <row r="26" spans="1:8">
      <c r="A26" s="30"/>
      <c r="B26" s="5" t="s">
        <v>27</v>
      </c>
      <c r="C26" s="5"/>
      <c r="D26" s="7">
        <f>D21+D22+D23+D24</f>
        <v>0</v>
      </c>
      <c r="E26" s="19"/>
      <c r="F26" s="19"/>
      <c r="G26" s="19"/>
      <c r="H26" s="32"/>
    </row>
    <row r="27" spans="1:8">
      <c r="A27" s="30"/>
      <c r="B27" s="19" t="s">
        <v>28</v>
      </c>
      <c r="C27" s="19"/>
      <c r="D27" s="31">
        <f>D26/30</f>
        <v>0</v>
      </c>
      <c r="E27" s="19"/>
      <c r="F27" s="5" t="s">
        <v>29</v>
      </c>
      <c r="G27" s="7" t="str">
        <f>IF(G22="Sozialversicherungspflichtig","Sozialversicherungspflichtig",G22+G23+G24-(30*G25))</f>
        <v>Sozialversicherungspflichtig</v>
      </c>
      <c r="H27" s="33"/>
    </row>
    <row r="28" spans="1:8">
      <c r="A28" s="30"/>
      <c r="B28" s="26"/>
      <c r="C28" s="26"/>
      <c r="D28" s="34"/>
      <c r="E28" s="19"/>
      <c r="F28" s="19"/>
      <c r="G28" s="19"/>
      <c r="H28" s="32"/>
    </row>
    <row r="29" spans="1:8">
      <c r="A29" s="30"/>
      <c r="B29" s="6" t="s">
        <v>30</v>
      </c>
      <c r="C29" s="6"/>
      <c r="D29" s="10">
        <f>D10-D27</f>
        <v>0</v>
      </c>
      <c r="E29" s="19"/>
      <c r="F29" s="6" t="s">
        <v>30</v>
      </c>
      <c r="G29" s="10" t="str">
        <f>IF(G22="Sozialversicherungspflichtig","Sozialversicherungspflichtig",G27/30)</f>
        <v>Sozialversicherungspflichtig</v>
      </c>
      <c r="H29" s="41"/>
    </row>
    <row r="30" spans="1:8">
      <c r="A30" s="30"/>
      <c r="B30" s="6" t="s">
        <v>29</v>
      </c>
      <c r="C30" s="4"/>
      <c r="D30" s="10">
        <f>D29*30</f>
        <v>0</v>
      </c>
      <c r="E30" s="18"/>
      <c r="F30" s="6" t="s">
        <v>29</v>
      </c>
      <c r="G30" s="10" t="str">
        <f>IF(G22="Sozialversicherungspflichtig","Sozialversicherungspflichtig",G29*30)</f>
        <v>Sozialversicherungspflichtig</v>
      </c>
      <c r="H30" s="41"/>
    </row>
    <row r="31" spans="1:8">
      <c r="A31" s="43"/>
      <c r="B31" s="44"/>
      <c r="C31" s="44"/>
      <c r="D31" s="44"/>
      <c r="E31" s="44"/>
      <c r="F31" s="45" t="s">
        <v>31</v>
      </c>
      <c r="G31" s="44"/>
      <c r="H31" s="46"/>
    </row>
  </sheetData>
  <sheetProtection algorithmName="SHA-512" hashValue="zjk0aiAKFUH+rmuH9Lmdt+njJFjIAWnhnjTHF8L7nEHxRUj0Zzyd1mCkTFM4Ie/JmlzWgnSvgc8adRTohyMVlQ==" saltValue="dt21yn4adzhahFJgzMEzug==" spinCount="100000" sheet="1" selectLockedCells="1"/>
  <dataValidations count="1">
    <dataValidation type="list" allowBlank="1" showInputMessage="1" showErrorMessage="1" sqref="H18 G16">
      <formula1>"Ja,Nein"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Lückenrechner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Andrik Kurschewitz</cp:lastModifiedBy>
  <dcterms:created xsi:type="dcterms:W3CDTF">2018-01-08T08:37:46Z</dcterms:created>
  <dcterms:modified xsi:type="dcterms:W3CDTF">2020-02-21T09:36:44Z</dcterms:modified>
</cp:coreProperties>
</file>